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710" windowWidth="11745" windowHeight="6750" tabRatio="601" activeTab="0"/>
  </bookViews>
  <sheets>
    <sheet name="Perf. Measures" sheetId="1" r:id="rId1"/>
    <sheet name="Regression" sheetId="2" r:id="rId2"/>
  </sheets>
  <definedNames/>
  <calcPr fullCalcOnLoad="1"/>
</workbook>
</file>

<file path=xl/sharedStrings.xml><?xml version="1.0" encoding="utf-8"?>
<sst xmlns="http://schemas.openxmlformats.org/spreadsheetml/2006/main" count="106" uniqueCount="104">
  <si>
    <t>Date</t>
  </si>
  <si>
    <t>Annualized SD</t>
  </si>
  <si>
    <t>Corr w/ S&amp;P</t>
  </si>
  <si>
    <t>Beta</t>
  </si>
  <si>
    <t>Rf</t>
  </si>
  <si>
    <t>Monthly SD</t>
  </si>
  <si>
    <t>P*</t>
  </si>
  <si>
    <t>M^2</t>
  </si>
  <si>
    <t>Mon BH Ret</t>
  </si>
  <si>
    <t>Ann BH Ret</t>
  </si>
  <si>
    <t>Port Ret</t>
  </si>
  <si>
    <t>Sharpe Ratio</t>
  </si>
  <si>
    <t>Treynor Meas</t>
  </si>
  <si>
    <t>Jens. Alpha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</si>
  <si>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</si>
  <si>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</si>
  <si>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</si>
  <si>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</si>
  <si>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</si>
  <si>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</si>
  <si>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</si>
  <si>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</si>
  <si>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</si>
  <si>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</si>
  <si>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</si>
  <si>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</si>
  <si>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</si>
  <si>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</si>
  <si>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</si>
  <si>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</si>
  <si>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</si>
  <si>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</si>
  <si>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</si>
  <si>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</si>
  <si>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</si>
  <si>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</si>
  <si>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</si>
  <si>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</si>
  <si>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</si>
  <si>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</si>
  <si>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Residuals</t>
  </si>
  <si>
    <t>Info Ratio</t>
  </si>
  <si>
    <t>Mkt Ret</t>
  </si>
  <si>
    <t>Predicted Port Ret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</si>
  <si>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</si>
  <si>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</si>
  <si>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</si>
  <si>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</si>
  <si>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</si>
  <si>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</si>
  <si>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</si>
  <si>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</si>
  <si>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</si>
  <si>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</si>
  <si>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</si>
  <si>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</si>
  <si>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</si>
  <si>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</si>
  <si>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</si>
  <si>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</si>
  <si>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</si>
  <si>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</si>
  <si>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</si>
  <si>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</si>
  <si>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</si>
  <si>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</si>
  <si>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</si>
  <si>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</si>
  <si>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25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</si>
  <si>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</si>
  <si>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</si>
  <si>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</si>
  <si>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</si>
  <si>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</si>
  <si>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</si>
  <si>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</si>
  <si>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</si>
  <si>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</si>
  <si>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</si>
  <si>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</t>
  </si>
  <si>
    <t>Month 37</t>
  </si>
  <si>
    <t>Month 38</t>
  </si>
  <si>
    <t>Month 39</t>
  </si>
  <si>
    <t>Month 40</t>
  </si>
  <si>
    <t>Month 41</t>
  </si>
  <si>
    <t>Month 42</t>
  </si>
  <si>
    <t>Month 43</t>
  </si>
  <si>
    <t>Month 44</t>
  </si>
  <si>
    <t>Month 45</t>
  </si>
  <si>
    <t>Month 46</t>
  </si>
  <si>
    <t>Month 47</t>
  </si>
  <si>
    <t>Month 48</t>
  </si>
  <si>
    <t>Month 49</t>
  </si>
  <si>
    <t>Month 50</t>
  </si>
  <si>
    <t>Month 51</t>
  </si>
  <si>
    <t>Month 52</t>
  </si>
  <si>
    <t>Month 53</t>
  </si>
  <si>
    <t>Month 54</t>
  </si>
  <si>
    <t>Month 55</t>
  </si>
  <si>
    <t>Month 56</t>
  </si>
  <si>
    <t>Month 57</t>
  </si>
  <si>
    <t>Month 58</t>
  </si>
  <si>
    <t>Month 59</t>
  </si>
  <si>
    <t>Month 60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</si>
</sst>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"/>
    <numFmt numFmtId="166" formatCode="0.0"/>
    <numFmt numFmtId="167" formatCode="0.000"/>
    <numFmt numFmtId="168" formatCode="&quot;$&quot;#,##0.00"/>
    <numFmt numFmtId="169" formatCode="0.0%"/>
  </numFmts>
  <fonts count="40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Continuous"/>
    </xf>
    <xf numFmtId="10" fontId="0" fillId="0" borderId="0" xfId="0" applyNumberFormat="1" applyAlignment="1">
      <alignment horizontal="center"/>
    </xf>
    <xf numFmtId="17" fontId="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">
      <pane ySplit="1" topLeftCell="A38" activePane="bottomLeft" state="frozen"/>
      <selection pane="topLeft" activeCell="A1" sqref="A1"/>
      <selection pane="bottomLeft" activeCell="D71" sqref="D71"/>
    </sheetView>
  </sheetViews>
  <sheetFormatPr defaultColWidth="9.140625" defaultRowHeight="12.75"/>
  <cols>
    <col min="1" max="1" width="12.8515625" style="0" customWidth="1"/>
    <col min="2" max="2" width="8.8515625" style="0" customWidth="1"/>
    <col min="3" max="3" width="14.140625" style="0" customWidth="1"/>
    <col min="4" max="4" width="8.140625" style="0" customWidth="1"/>
    <col min="5" max="5" width="4.57421875" style="0" customWidth="1"/>
    <col min="6" max="6" width="8.421875" style="0" customWidth="1"/>
    <col min="7" max="7" width="8.140625" style="0" customWidth="1"/>
    <col min="8" max="8" width="9.00390625" style="0" customWidth="1"/>
    <col min="10" max="12" width="9.140625" style="9" customWidth="1"/>
  </cols>
  <sheetData>
    <row r="1" spans="1:12" ht="12.75">
      <c r="A1" s="8" t="s">
        <v>0</v>
      </c>
      <c r="B1" s="8" t="s">
        <v>10</v>
      </c>
      <c r="C1" s="8"/>
      <c r="D1" s="8"/>
      <c r="E1" s="8"/>
      <c r="F1" s="8" t="s">
        <v>42</v>
      </c>
      <c r="G1" s="8"/>
      <c r="I1" s="8" t="s">
        <v>4</v>
      </c>
      <c r="J1" s="11">
        <v>0.05</v>
      </c>
      <c r="L1" s="11"/>
    </row>
    <row r="2" spans="1:8" ht="12.75">
      <c r="A2" s="12" t="s">
        <v>44</v>
      </c>
      <c r="B2" s="5">
        <v>0.0498970059880239</v>
      </c>
      <c r="C2" s="5">
        <f aca="true" t="shared" si="0" ref="C2:C61">1+B2</f>
        <v>1.049897005988024</v>
      </c>
      <c r="D2" s="5"/>
      <c r="F2" s="5">
        <v>0.032617342879872765</v>
      </c>
      <c r="G2" s="5">
        <f aca="true" t="shared" si="1" ref="G2:G61">1+F2</f>
        <v>1.0326173428798728</v>
      </c>
      <c r="H2" s="5"/>
    </row>
    <row r="3" spans="1:8" ht="12.75">
      <c r="A3" s="12" t="s">
        <v>45</v>
      </c>
      <c r="B3" s="5">
        <v>0.017110318206291122</v>
      </c>
      <c r="C3" s="5">
        <f t="shared" si="0"/>
        <v>1.017110318206291</v>
      </c>
      <c r="D3" s="5">
        <f>C2*C3</f>
        <v>1.0678610778443114</v>
      </c>
      <c r="F3" s="5">
        <v>0.006933744221879765</v>
      </c>
      <c r="G3" s="5">
        <f t="shared" si="1"/>
        <v>1.0069337442218798</v>
      </c>
      <c r="H3" s="5">
        <f>G3*G2</f>
        <v>1.039777247414479</v>
      </c>
    </row>
    <row r="4" spans="1:8" ht="12.75">
      <c r="A4" s="12" t="s">
        <v>46</v>
      </c>
      <c r="B4" s="5">
        <v>-0.013081160616555069</v>
      </c>
      <c r="C4" s="5">
        <f t="shared" si="0"/>
        <v>0.9869188393834449</v>
      </c>
      <c r="D4" s="5">
        <f aca="true" t="shared" si="2" ref="D4:D61">D3*C4</f>
        <v>1.0538922155688624</v>
      </c>
      <c r="F4" s="5">
        <v>0.00791655606389465</v>
      </c>
      <c r="G4" s="5">
        <f t="shared" si="1"/>
        <v>1.0079165560638947</v>
      </c>
      <c r="H4" s="5">
        <f aca="true" t="shared" si="3" ref="H4:H61">G4*H3</f>
        <v>1.048008702287598</v>
      </c>
    </row>
    <row r="5" spans="1:8" ht="12.75">
      <c r="A5" s="12" t="s">
        <v>47</v>
      </c>
      <c r="B5" s="5">
        <v>-0.06818181818181818</v>
      </c>
      <c r="C5" s="5">
        <f t="shared" si="0"/>
        <v>0.9318181818181819</v>
      </c>
      <c r="D5" s="5">
        <f t="shared" si="2"/>
        <v>0.9820359281437128</v>
      </c>
      <c r="F5" s="5">
        <v>0.013431448489542927</v>
      </c>
      <c r="G5" s="5">
        <f t="shared" si="1"/>
        <v>1.013431448489543</v>
      </c>
      <c r="H5" s="5">
        <f t="shared" si="3"/>
        <v>1.0620849771889667</v>
      </c>
    </row>
    <row r="6" spans="1:8" ht="12.75">
      <c r="A6" s="12" t="s">
        <v>48</v>
      </c>
      <c r="B6" s="5">
        <v>0.012195121951219513</v>
      </c>
      <c r="C6" s="5">
        <f t="shared" si="0"/>
        <v>1.0121951219512195</v>
      </c>
      <c r="D6" s="5">
        <f t="shared" si="2"/>
        <v>0.9940119760479044</v>
      </c>
      <c r="F6" s="5">
        <v>0.022853386734335183</v>
      </c>
      <c r="G6" s="5">
        <f t="shared" si="1"/>
        <v>1.0228533867343352</v>
      </c>
      <c r="H6" s="5">
        <f t="shared" si="3"/>
        <v>1.0863572159173938</v>
      </c>
    </row>
    <row r="7" spans="1:8" ht="12.75">
      <c r="A7" s="12" t="s">
        <v>49</v>
      </c>
      <c r="B7" s="5">
        <v>0.0994024096385542</v>
      </c>
      <c r="C7" s="5">
        <f t="shared" si="0"/>
        <v>1.0994024096385542</v>
      </c>
      <c r="D7" s="5">
        <f t="shared" si="2"/>
        <v>1.092819161676647</v>
      </c>
      <c r="F7" s="5">
        <v>0.002256695361071244</v>
      </c>
      <c r="G7" s="5">
        <f t="shared" si="1"/>
        <v>1.0022566953610712</v>
      </c>
      <c r="H7" s="5">
        <f t="shared" si="3"/>
        <v>1.0888087932070207</v>
      </c>
    </row>
    <row r="8" spans="1:8" ht="12.75">
      <c r="A8" s="12" t="s">
        <v>50</v>
      </c>
      <c r="B8" s="5">
        <v>-0.07397666202011169</v>
      </c>
      <c r="C8" s="5">
        <f t="shared" si="0"/>
        <v>0.9260233379798883</v>
      </c>
      <c r="D8" s="5">
        <f t="shared" si="2"/>
        <v>1.011976047904192</v>
      </c>
      <c r="F8" s="5">
        <v>-0.0457480279736963</v>
      </c>
      <c r="G8" s="5">
        <f t="shared" si="1"/>
        <v>0.9542519720263037</v>
      </c>
      <c r="H8" s="5">
        <f t="shared" si="3"/>
        <v>1.0389979380773795</v>
      </c>
    </row>
    <row r="9" spans="1:8" ht="12.75">
      <c r="A9" s="12" t="s">
        <v>51</v>
      </c>
      <c r="B9" s="5">
        <v>0.02663195266272188</v>
      </c>
      <c r="C9" s="5">
        <f t="shared" si="0"/>
        <v>1.026631952662722</v>
      </c>
      <c r="D9" s="5">
        <f t="shared" si="2"/>
        <v>1.0389269461077848</v>
      </c>
      <c r="F9" s="5">
        <v>0.0188139698413938</v>
      </c>
      <c r="G9" s="5">
        <f t="shared" si="1"/>
        <v>1.0188139698413938</v>
      </c>
      <c r="H9" s="5">
        <f t="shared" si="3"/>
        <v>1.0585456139496376</v>
      </c>
    </row>
    <row r="10" spans="1:8" ht="12.75">
      <c r="A10" s="12" t="s">
        <v>52</v>
      </c>
      <c r="B10" s="5">
        <v>0.13255500839189216</v>
      </c>
      <c r="C10" s="5">
        <f t="shared" si="0"/>
        <v>1.132555008391892</v>
      </c>
      <c r="D10" s="5">
        <f t="shared" si="2"/>
        <v>1.176641916167665</v>
      </c>
      <c r="F10" s="5">
        <v>0.05420328532646211</v>
      </c>
      <c r="G10" s="5">
        <f t="shared" si="1"/>
        <v>1.054203285326462</v>
      </c>
      <c r="H10" s="5">
        <f t="shared" si="3"/>
        <v>1.1159222638936248</v>
      </c>
    </row>
    <row r="11" spans="1:8" ht="12.75">
      <c r="A11" s="12" t="s">
        <v>53</v>
      </c>
      <c r="B11" s="5">
        <v>0.104330195746344</v>
      </c>
      <c r="C11" s="5">
        <f t="shared" si="0"/>
        <v>1.104330195746344</v>
      </c>
      <c r="D11" s="5">
        <f t="shared" si="2"/>
        <v>1.2994011976047908</v>
      </c>
      <c r="F11" s="5">
        <v>0.026100999519881193</v>
      </c>
      <c r="G11" s="5">
        <f t="shared" si="1"/>
        <v>1.026100999519881</v>
      </c>
      <c r="H11" s="5">
        <f t="shared" si="3"/>
        <v>1.145048950367737</v>
      </c>
    </row>
    <row r="12" spans="1:8" ht="12.75">
      <c r="A12" s="12" t="s">
        <v>54</v>
      </c>
      <c r="B12" s="5">
        <v>0.10599078341013825</v>
      </c>
      <c r="C12" s="5">
        <f t="shared" si="0"/>
        <v>1.1059907834101383</v>
      </c>
      <c r="D12" s="5">
        <f t="shared" si="2"/>
        <v>1.4371257485029945</v>
      </c>
      <c r="F12" s="5">
        <v>0.07337615381343315</v>
      </c>
      <c r="G12" s="5">
        <f t="shared" si="1"/>
        <v>1.0733761538134332</v>
      </c>
      <c r="H12" s="5">
        <f t="shared" si="3"/>
        <v>1.2290682382738303</v>
      </c>
    </row>
    <row r="13" spans="1:8" ht="12.75">
      <c r="A13" s="12" t="s">
        <v>55</v>
      </c>
      <c r="B13" s="5">
        <v>0.008333333333333333</v>
      </c>
      <c r="C13" s="5">
        <f t="shared" si="0"/>
        <v>1.0083333333333333</v>
      </c>
      <c r="D13" s="5">
        <f t="shared" si="2"/>
        <v>1.449101796407186</v>
      </c>
      <c r="F13" s="5">
        <v>-0.021505376344085985</v>
      </c>
      <c r="G13" s="5">
        <f t="shared" si="1"/>
        <v>0.978494623655914</v>
      </c>
      <c r="H13" s="5">
        <f t="shared" si="3"/>
        <v>1.2026366632571888</v>
      </c>
    </row>
    <row r="14" spans="1:8" ht="12.75">
      <c r="A14" s="12" t="s">
        <v>56</v>
      </c>
      <c r="B14" s="5">
        <v>0.1542677685950414</v>
      </c>
      <c r="C14" s="5">
        <f t="shared" si="0"/>
        <v>1.1542677685950413</v>
      </c>
      <c r="D14" s="5">
        <f t="shared" si="2"/>
        <v>1.6726514970059885</v>
      </c>
      <c r="F14" s="5">
        <v>0.06131706131706126</v>
      </c>
      <c r="G14" s="5">
        <f t="shared" si="1"/>
        <v>1.0613170613170613</v>
      </c>
      <c r="H14" s="5">
        <f t="shared" si="3"/>
        <v>1.2763788092802757</v>
      </c>
    </row>
    <row r="15" spans="1:8" ht="12.75">
      <c r="A15" s="12" t="s">
        <v>57</v>
      </c>
      <c r="B15" s="5">
        <v>0.0238683033285027</v>
      </c>
      <c r="C15" s="5">
        <f t="shared" si="0"/>
        <v>1.0238683033285028</v>
      </c>
      <c r="D15" s="5">
        <f t="shared" si="2"/>
        <v>1.7125748502994016</v>
      </c>
      <c r="F15" s="5">
        <v>0.005927546555408673</v>
      </c>
      <c r="G15" s="5">
        <f t="shared" si="1"/>
        <v>1.0059275465554087</v>
      </c>
      <c r="H15" s="5">
        <f t="shared" si="3"/>
        <v>1.2839446040946216</v>
      </c>
    </row>
    <row r="16" spans="1:8" ht="12.75">
      <c r="A16" s="12" t="s">
        <v>58</v>
      </c>
      <c r="B16" s="5">
        <v>-0.1048951048951049</v>
      </c>
      <c r="C16" s="5">
        <f t="shared" si="0"/>
        <v>0.8951048951048951</v>
      </c>
      <c r="D16" s="5">
        <f t="shared" si="2"/>
        <v>1.5329341317365273</v>
      </c>
      <c r="F16" s="5">
        <v>-0.042613995599504365</v>
      </c>
      <c r="G16" s="5">
        <f t="shared" si="1"/>
        <v>0.9573860044004956</v>
      </c>
      <c r="H16" s="5">
        <f t="shared" si="3"/>
        <v>1.229230594385726</v>
      </c>
    </row>
    <row r="17" spans="1:8" ht="12.75">
      <c r="A17" s="12" t="s">
        <v>59</v>
      </c>
      <c r="B17" s="5">
        <v>0.15625</v>
      </c>
      <c r="C17" s="5">
        <f t="shared" si="0"/>
        <v>1.15625</v>
      </c>
      <c r="D17" s="5">
        <f t="shared" si="2"/>
        <v>1.7724550898203597</v>
      </c>
      <c r="F17" s="5">
        <v>0.058405536770921425</v>
      </c>
      <c r="G17" s="5">
        <f t="shared" si="1"/>
        <v>1.0584055367709215</v>
      </c>
      <c r="H17" s="5">
        <f t="shared" si="3"/>
        <v>1.3010244670660633</v>
      </c>
    </row>
    <row r="18" spans="1:8" ht="12.75">
      <c r="A18" s="12" t="s">
        <v>60</v>
      </c>
      <c r="B18" s="5">
        <v>-0.009010810810810743</v>
      </c>
      <c r="C18" s="5">
        <f t="shared" si="0"/>
        <v>0.9909891891891892</v>
      </c>
      <c r="D18" s="5">
        <f t="shared" si="2"/>
        <v>1.7564838323353298</v>
      </c>
      <c r="F18" s="5">
        <v>0.05857688371976931</v>
      </c>
      <c r="G18" s="5">
        <f t="shared" si="1"/>
        <v>1.0585768837197693</v>
      </c>
      <c r="H18" s="5">
        <f t="shared" si="3"/>
        <v>1.377234425989967</v>
      </c>
    </row>
    <row r="19" spans="1:8" ht="12.75">
      <c r="A19" s="12" t="s">
        <v>61</v>
      </c>
      <c r="B19" s="5">
        <v>0.1465911756203193</v>
      </c>
      <c r="C19" s="5">
        <f t="shared" si="0"/>
        <v>1.1465911756203193</v>
      </c>
      <c r="D19" s="5">
        <f t="shared" si="2"/>
        <v>2.0139688622754495</v>
      </c>
      <c r="F19" s="5">
        <v>0.04345263356438914</v>
      </c>
      <c r="G19" s="5">
        <f t="shared" si="1"/>
        <v>1.0434526335643892</v>
      </c>
      <c r="H19" s="5">
        <f t="shared" si="3"/>
        <v>1.437078888834771</v>
      </c>
    </row>
    <row r="20" spans="1:8" ht="12.75">
      <c r="A20" s="12" t="s">
        <v>62</v>
      </c>
      <c r="B20" s="5">
        <v>0.14073679403257713</v>
      </c>
      <c r="C20" s="5">
        <f t="shared" si="0"/>
        <v>1.1407367940325772</v>
      </c>
      <c r="D20" s="5">
        <f t="shared" si="2"/>
        <v>2.2974083832335332</v>
      </c>
      <c r="F20" s="5">
        <v>0.07814583003818601</v>
      </c>
      <c r="G20" s="5">
        <f t="shared" si="1"/>
        <v>1.078145830038186</v>
      </c>
      <c r="H20" s="5">
        <f t="shared" si="3"/>
        <v>1.5493806114331183</v>
      </c>
    </row>
    <row r="21" spans="1:8" ht="12.75">
      <c r="A21" s="12" t="s">
        <v>63</v>
      </c>
      <c r="B21" s="5">
        <v>-0.11728915059718423</v>
      </c>
      <c r="C21" s="5">
        <f t="shared" si="0"/>
        <v>0.8827108494028157</v>
      </c>
      <c r="D21" s="5">
        <f t="shared" si="2"/>
        <v>2.0279473053892216</v>
      </c>
      <c r="F21" s="5">
        <v>-0.057465603420272154</v>
      </c>
      <c r="G21" s="5">
        <f t="shared" si="1"/>
        <v>0.9425343965797278</v>
      </c>
      <c r="H21" s="5">
        <f t="shared" si="3"/>
        <v>1.460344519669444</v>
      </c>
    </row>
    <row r="22" spans="1:8" ht="12.75">
      <c r="A22" s="12" t="s">
        <v>64</v>
      </c>
      <c r="B22" s="5">
        <v>0.07578413262341331</v>
      </c>
      <c r="C22" s="5">
        <f t="shared" si="0"/>
        <v>1.0757841326234132</v>
      </c>
      <c r="D22" s="5">
        <f t="shared" si="2"/>
        <v>2.1816335329341316</v>
      </c>
      <c r="F22" s="5">
        <v>0.053153523741758975</v>
      </c>
      <c r="G22" s="5">
        <f t="shared" si="1"/>
        <v>1.053153523741759</v>
      </c>
      <c r="H22" s="5">
        <f t="shared" si="3"/>
        <v>1.5379669767668416</v>
      </c>
    </row>
    <row r="23" spans="1:8" ht="12.75">
      <c r="A23" s="12" t="s">
        <v>65</v>
      </c>
      <c r="B23" s="5">
        <v>0.024702689409243417</v>
      </c>
      <c r="C23" s="5">
        <f t="shared" si="0"/>
        <v>1.0247026894092435</v>
      </c>
      <c r="D23" s="5">
        <f t="shared" si="2"/>
        <v>2.2355257485029942</v>
      </c>
      <c r="F23" s="5">
        <v>-0.034477662359597976</v>
      </c>
      <c r="G23" s="5">
        <f t="shared" si="1"/>
        <v>0.9655223376404021</v>
      </c>
      <c r="H23" s="5">
        <f t="shared" si="3"/>
        <v>1.4849414706216628</v>
      </c>
    </row>
    <row r="24" spans="1:8" ht="12.75">
      <c r="A24" s="12" t="s">
        <v>66</v>
      </c>
      <c r="B24" s="5">
        <v>0.09018012882875541</v>
      </c>
      <c r="C24" s="5">
        <f t="shared" si="0"/>
        <v>1.0901801288287554</v>
      </c>
      <c r="D24" s="5">
        <f t="shared" si="2"/>
        <v>2.4371257485029942</v>
      </c>
      <c r="F24" s="5">
        <v>0.04458682294286149</v>
      </c>
      <c r="G24" s="5">
        <f t="shared" si="1"/>
        <v>1.0445868229428614</v>
      </c>
      <c r="H24" s="5">
        <f t="shared" si="3"/>
        <v>1.5511502930527832</v>
      </c>
    </row>
    <row r="25" spans="1:8" ht="12.75">
      <c r="A25" s="12" t="s">
        <v>67</v>
      </c>
      <c r="B25" s="5">
        <v>0.05896805896805897</v>
      </c>
      <c r="C25" s="5">
        <f t="shared" si="0"/>
        <v>1.058968058968059</v>
      </c>
      <c r="D25" s="5">
        <f t="shared" si="2"/>
        <v>2.580838323353294</v>
      </c>
      <c r="F25" s="5">
        <v>0.01573163073058402</v>
      </c>
      <c r="G25" s="5">
        <f t="shared" si="1"/>
        <v>1.015731630730584</v>
      </c>
      <c r="H25" s="5">
        <f t="shared" si="3"/>
        <v>1.5755524166707267</v>
      </c>
    </row>
    <row r="26" spans="1:8" ht="12.75">
      <c r="A26" s="12" t="s">
        <v>68</v>
      </c>
      <c r="B26" s="5">
        <v>-0.08004825986078892</v>
      </c>
      <c r="C26" s="5">
        <f t="shared" si="0"/>
        <v>0.9199517401392111</v>
      </c>
      <c r="D26" s="5">
        <f t="shared" si="2"/>
        <v>2.3742467065868267</v>
      </c>
      <c r="F26" s="5">
        <v>0.01015013962882436</v>
      </c>
      <c r="G26" s="5">
        <f t="shared" si="1"/>
        <v>1.0101501396288244</v>
      </c>
      <c r="H26" s="5">
        <f t="shared" si="3"/>
        <v>1.5915444936924663</v>
      </c>
    </row>
    <row r="27" spans="1:8" ht="12.75">
      <c r="A27" s="12" t="s">
        <v>69</v>
      </c>
      <c r="B27" s="5">
        <v>0.12232256710732337</v>
      </c>
      <c r="C27" s="5">
        <f t="shared" si="0"/>
        <v>1.1223225671073234</v>
      </c>
      <c r="D27" s="5">
        <f t="shared" si="2"/>
        <v>2.664670658682635</v>
      </c>
      <c r="F27" s="5">
        <v>0.07044925939527477</v>
      </c>
      <c r="G27" s="5">
        <f t="shared" si="1"/>
        <v>1.0704492593952748</v>
      </c>
      <c r="H27" s="5">
        <f t="shared" si="3"/>
        <v>1.7036676245677282</v>
      </c>
    </row>
    <row r="28" spans="1:8" ht="12.75">
      <c r="A28" s="12" t="s">
        <v>70</v>
      </c>
      <c r="B28" s="5">
        <v>0.07865168539325842</v>
      </c>
      <c r="C28" s="5">
        <f t="shared" si="0"/>
        <v>1.0786516853932584</v>
      </c>
      <c r="D28" s="5">
        <f t="shared" si="2"/>
        <v>2.8742514970059885</v>
      </c>
      <c r="F28" s="5">
        <v>0.0499456801418035</v>
      </c>
      <c r="G28" s="5">
        <f t="shared" si="1"/>
        <v>1.0499456801418035</v>
      </c>
      <c r="H28" s="5">
        <f t="shared" si="3"/>
        <v>1.788758462812334</v>
      </c>
    </row>
    <row r="29" spans="1:8" ht="12.75">
      <c r="A29" s="12" t="s">
        <v>71</v>
      </c>
      <c r="B29" s="5">
        <v>0.01979333333333339</v>
      </c>
      <c r="C29" s="5">
        <f t="shared" si="0"/>
        <v>1.0197933333333333</v>
      </c>
      <c r="D29" s="5">
        <f t="shared" si="2"/>
        <v>2.9311425149700603</v>
      </c>
      <c r="F29" s="5">
        <v>0.009076469253460404</v>
      </c>
      <c r="G29" s="5">
        <f t="shared" si="1"/>
        <v>1.0090764692534604</v>
      </c>
      <c r="H29" s="5">
        <f t="shared" si="3"/>
        <v>1.8049940740019172</v>
      </c>
    </row>
    <row r="30" spans="1:8" ht="12.75">
      <c r="A30" s="12" t="s">
        <v>72</v>
      </c>
      <c r="B30" s="5">
        <v>0.00101981447221327</v>
      </c>
      <c r="C30" s="5">
        <f t="shared" si="0"/>
        <v>1.0010198144722133</v>
      </c>
      <c r="D30" s="5">
        <f t="shared" si="2"/>
        <v>2.9341317365269464</v>
      </c>
      <c r="F30" s="5">
        <v>-0.01882617494940415</v>
      </c>
      <c r="G30" s="5">
        <f t="shared" si="1"/>
        <v>0.9811738250505958</v>
      </c>
      <c r="H30" s="5">
        <f t="shared" si="3"/>
        <v>1.7710129397821193</v>
      </c>
    </row>
    <row r="31" spans="1:8" ht="12.75">
      <c r="A31" s="12" t="s">
        <v>73</v>
      </c>
      <c r="B31" s="5">
        <v>-0.01020408163265306</v>
      </c>
      <c r="C31" s="5">
        <f t="shared" si="0"/>
        <v>0.9897959183673469</v>
      </c>
      <c r="D31" s="5">
        <f t="shared" si="2"/>
        <v>2.904191616766467</v>
      </c>
      <c r="F31" s="5">
        <v>0.03943822078803101</v>
      </c>
      <c r="G31" s="5">
        <f t="shared" si="1"/>
        <v>1.039438220788031</v>
      </c>
      <c r="H31" s="5">
        <f t="shared" si="3"/>
        <v>1.8408585391197065</v>
      </c>
    </row>
    <row r="32" spans="1:8" ht="12.75">
      <c r="A32" s="12" t="s">
        <v>74</v>
      </c>
      <c r="B32" s="5">
        <v>0.10927835051546392</v>
      </c>
      <c r="C32" s="5">
        <f t="shared" si="0"/>
        <v>1.109278350515464</v>
      </c>
      <c r="D32" s="5">
        <f t="shared" si="2"/>
        <v>3.221556886227545</v>
      </c>
      <c r="F32" s="5">
        <v>-0.011615395470260218</v>
      </c>
      <c r="G32" s="5">
        <f t="shared" si="1"/>
        <v>0.9883846045297398</v>
      </c>
      <c r="H32" s="5">
        <f t="shared" si="3"/>
        <v>1.8194762391830257</v>
      </c>
    </row>
    <row r="33" spans="1:8" ht="12.75">
      <c r="A33" s="12" t="s">
        <v>75</v>
      </c>
      <c r="B33" s="5">
        <v>-0.34014869888475835</v>
      </c>
      <c r="C33" s="5">
        <f t="shared" si="0"/>
        <v>0.6598513011152416</v>
      </c>
      <c r="D33" s="5">
        <f t="shared" si="2"/>
        <v>2.125748502994012</v>
      </c>
      <c r="F33" s="5">
        <v>-0.14579671089616042</v>
      </c>
      <c r="G33" s="5">
        <f t="shared" si="1"/>
        <v>0.8542032891038396</v>
      </c>
      <c r="H33" s="5">
        <f t="shared" si="3"/>
        <v>1.554202587956425</v>
      </c>
    </row>
    <row r="34" spans="1:8" ht="12.75">
      <c r="A34" s="12" t="s">
        <v>76</v>
      </c>
      <c r="B34" s="5">
        <v>-0.15492957746478872</v>
      </c>
      <c r="C34" s="5">
        <f t="shared" si="0"/>
        <v>0.8450704225352113</v>
      </c>
      <c r="D34" s="5">
        <f t="shared" si="2"/>
        <v>1.7964071856287425</v>
      </c>
      <c r="F34" s="5">
        <v>0.06239553735584157</v>
      </c>
      <c r="G34" s="5">
        <f t="shared" si="1"/>
        <v>1.0623955373558416</v>
      </c>
      <c r="H34" s="5">
        <f t="shared" si="3"/>
        <v>1.6511778935918058</v>
      </c>
    </row>
    <row r="35" spans="1:8" ht="12.75">
      <c r="A35" s="12" t="s">
        <v>77</v>
      </c>
      <c r="B35" s="5">
        <v>0.25333333333333335</v>
      </c>
      <c r="C35" s="5">
        <f t="shared" si="0"/>
        <v>1.2533333333333334</v>
      </c>
      <c r="D35" s="5">
        <f t="shared" si="2"/>
        <v>2.251497005988024</v>
      </c>
      <c r="F35" s="5">
        <v>0.0802941957306222</v>
      </c>
      <c r="G35" s="5">
        <f t="shared" si="1"/>
        <v>1.0802941957306222</v>
      </c>
      <c r="H35" s="5">
        <f t="shared" si="3"/>
        <v>1.7837578945659427</v>
      </c>
    </row>
    <row r="36" spans="1:8" ht="12.75">
      <c r="A36" s="12" t="s">
        <v>78</v>
      </c>
      <c r="B36" s="5">
        <v>0.06914893617021277</v>
      </c>
      <c r="C36" s="5">
        <f t="shared" si="0"/>
        <v>1.0691489361702127</v>
      </c>
      <c r="D36" s="5">
        <f t="shared" si="2"/>
        <v>2.4071856287425146</v>
      </c>
      <c r="F36" s="5">
        <v>0.05912603420499334</v>
      </c>
      <c r="G36" s="5">
        <f t="shared" si="1"/>
        <v>1.0591260342049933</v>
      </c>
      <c r="H36" s="5">
        <f t="shared" si="3"/>
        <v>1.8892244248534755</v>
      </c>
    </row>
    <row r="37" spans="1:8" ht="12.75">
      <c r="A37" s="12" t="s">
        <v>79</v>
      </c>
      <c r="B37" s="5">
        <v>-0.011192039800994959</v>
      </c>
      <c r="C37" s="5">
        <f t="shared" si="0"/>
        <v>0.9888079601990051</v>
      </c>
      <c r="D37" s="5">
        <f t="shared" si="2"/>
        <v>2.3802443113772456</v>
      </c>
      <c r="F37" s="5">
        <v>0.056375308302467196</v>
      </c>
      <c r="G37" s="5">
        <f t="shared" si="1"/>
        <v>1.0563753083024672</v>
      </c>
      <c r="H37" s="5">
        <f t="shared" si="3"/>
        <v>1.9957300342571413</v>
      </c>
    </row>
    <row r="38" spans="1:8" ht="12.75">
      <c r="A38" s="12" t="s">
        <v>80</v>
      </c>
      <c r="B38" s="5">
        <v>0.1282976034262068</v>
      </c>
      <c r="C38" s="5">
        <f t="shared" si="0"/>
        <v>1.1282976034262069</v>
      </c>
      <c r="D38" s="5">
        <f t="shared" si="2"/>
        <v>2.6856239520958085</v>
      </c>
      <c r="F38" s="5">
        <v>0.041009412396378286</v>
      </c>
      <c r="G38" s="5">
        <f t="shared" si="1"/>
        <v>1.0410094123963782</v>
      </c>
      <c r="H38" s="5">
        <f t="shared" si="3"/>
        <v>2.0775737502638307</v>
      </c>
    </row>
    <row r="39" spans="1:8" ht="12.75">
      <c r="A39" s="12" t="s">
        <v>81</v>
      </c>
      <c r="B39" s="5">
        <v>0.04793943891092788</v>
      </c>
      <c r="C39" s="5">
        <f t="shared" si="0"/>
        <v>1.0479394389109278</v>
      </c>
      <c r="D39" s="5">
        <f t="shared" si="2"/>
        <v>2.81437125748503</v>
      </c>
      <c r="F39" s="5">
        <v>-0.03228251695789454</v>
      </c>
      <c r="G39" s="5">
        <f t="shared" si="1"/>
        <v>0.9677174830421055</v>
      </c>
      <c r="H39" s="5">
        <f t="shared" si="3"/>
        <v>2.010504440439662</v>
      </c>
    </row>
    <row r="40" spans="1:8" ht="12.75">
      <c r="A40" s="12" t="s">
        <v>82</v>
      </c>
      <c r="B40" s="5">
        <v>0.08723404255319149</v>
      </c>
      <c r="C40" s="5">
        <f t="shared" si="0"/>
        <v>1.0872340425531914</v>
      </c>
      <c r="D40" s="5">
        <f t="shared" si="2"/>
        <v>3.0598802395209583</v>
      </c>
      <c r="F40" s="5">
        <v>0.03879418248770519</v>
      </c>
      <c r="G40" s="5">
        <f t="shared" si="1"/>
        <v>1.0387941824877052</v>
      </c>
      <c r="H40" s="5">
        <f t="shared" si="3"/>
        <v>2.08850031659442</v>
      </c>
    </row>
    <row r="41" spans="1:8" ht="12.75">
      <c r="A41" s="12" t="s">
        <v>83</v>
      </c>
      <c r="B41" s="5">
        <v>0.17221135029354206</v>
      </c>
      <c r="C41" s="5">
        <f t="shared" si="0"/>
        <v>1.172211350293542</v>
      </c>
      <c r="D41" s="5">
        <f t="shared" si="2"/>
        <v>3.5868263473053896</v>
      </c>
      <c r="F41" s="5">
        <v>0.037943981902563165</v>
      </c>
      <c r="G41" s="5">
        <f t="shared" si="1"/>
        <v>1.037943981902563</v>
      </c>
      <c r="H41" s="5">
        <f t="shared" si="3"/>
        <v>2.1677463348107757</v>
      </c>
    </row>
    <row r="42" spans="1:8" ht="12.75">
      <c r="A42" s="12" t="s">
        <v>84</v>
      </c>
      <c r="B42" s="5">
        <v>-0.11519198664440734</v>
      </c>
      <c r="C42" s="5">
        <f t="shared" si="0"/>
        <v>0.8848080133555927</v>
      </c>
      <c r="D42" s="5">
        <f t="shared" si="2"/>
        <v>3.173652694610779</v>
      </c>
      <c r="F42" s="5">
        <v>-0.024970415973876288</v>
      </c>
      <c r="G42" s="5">
        <f t="shared" si="1"/>
        <v>0.9750295840261237</v>
      </c>
      <c r="H42" s="5">
        <f t="shared" si="3"/>
        <v>2.113616807104705</v>
      </c>
    </row>
    <row r="43" spans="1:8" ht="12.75">
      <c r="A43" s="12" t="s">
        <v>85</v>
      </c>
      <c r="B43" s="5">
        <v>0.07547169811320754</v>
      </c>
      <c r="C43" s="5">
        <f t="shared" si="0"/>
        <v>1.0754716981132075</v>
      </c>
      <c r="D43" s="5">
        <f t="shared" si="2"/>
        <v>3.4131736526946113</v>
      </c>
      <c r="F43" s="5">
        <v>0.054438333435752564</v>
      </c>
      <c r="G43" s="5">
        <f t="shared" si="1"/>
        <v>1.0544383334357526</v>
      </c>
      <c r="H43" s="5">
        <f t="shared" si="3"/>
        <v>2.2286785836052814</v>
      </c>
    </row>
    <row r="44" spans="1:8" ht="12.75">
      <c r="A44" s="12" t="s">
        <v>86</v>
      </c>
      <c r="B44" s="5">
        <v>-0.06184140350877191</v>
      </c>
      <c r="C44" s="5">
        <f t="shared" si="0"/>
        <v>0.9381585964912281</v>
      </c>
      <c r="D44" s="5">
        <f t="shared" si="2"/>
        <v>3.202098203592815</v>
      </c>
      <c r="F44" s="5">
        <v>-0.03204609859329356</v>
      </c>
      <c r="G44" s="5">
        <f t="shared" si="1"/>
        <v>0.9679539014067065</v>
      </c>
      <c r="H44" s="5">
        <f t="shared" si="3"/>
        <v>2.1572581299823046</v>
      </c>
    </row>
    <row r="45" spans="1:8" ht="12.75">
      <c r="A45" s="12" t="s">
        <v>87</v>
      </c>
      <c r="B45" s="5">
        <v>-0.0028065430152086402</v>
      </c>
      <c r="C45" s="5">
        <f t="shared" si="0"/>
        <v>0.9971934569847913</v>
      </c>
      <c r="D45" s="5">
        <f t="shared" si="2"/>
        <v>3.1931113772455095</v>
      </c>
      <c r="F45" s="5">
        <v>-0.006254139322054267</v>
      </c>
      <c r="G45" s="5">
        <f t="shared" si="1"/>
        <v>0.9937458606779457</v>
      </c>
      <c r="H45" s="5">
        <f t="shared" si="3"/>
        <v>2.1437663370837607</v>
      </c>
    </row>
    <row r="46" spans="1:8" ht="12.75">
      <c r="A46" s="12" t="s">
        <v>88</v>
      </c>
      <c r="B46" s="5">
        <v>-0.00984454559365818</v>
      </c>
      <c r="C46" s="5">
        <f t="shared" si="0"/>
        <v>0.9901554544063418</v>
      </c>
      <c r="D46" s="5">
        <f t="shared" si="2"/>
        <v>3.1616766467065873</v>
      </c>
      <c r="F46" s="5">
        <v>-0.0285517377178301</v>
      </c>
      <c r="G46" s="5">
        <f t="shared" si="1"/>
        <v>0.9714482622821698</v>
      </c>
      <c r="H46" s="5">
        <f t="shared" si="3"/>
        <v>2.0825580828990318</v>
      </c>
    </row>
    <row r="47" spans="1:8" ht="12.75">
      <c r="A47" s="12" t="s">
        <v>89</v>
      </c>
      <c r="B47" s="5">
        <v>0.23295454545454544</v>
      </c>
      <c r="C47" s="5">
        <f t="shared" si="0"/>
        <v>1.2329545454545454</v>
      </c>
      <c r="D47" s="5">
        <f t="shared" si="2"/>
        <v>3.898203592814372</v>
      </c>
      <c r="F47" s="5">
        <v>0.06253946722174149</v>
      </c>
      <c r="G47" s="5">
        <f t="shared" si="1"/>
        <v>1.0625394672217414</v>
      </c>
      <c r="H47" s="5">
        <f t="shared" si="3"/>
        <v>2.2128001558618684</v>
      </c>
    </row>
    <row r="48" spans="1:8" ht="12.75">
      <c r="A48" s="12" t="s">
        <v>90</v>
      </c>
      <c r="B48" s="5">
        <v>-0.006913671274961638</v>
      </c>
      <c r="C48" s="5">
        <f t="shared" si="0"/>
        <v>0.9930863287250383</v>
      </c>
      <c r="D48" s="5">
        <f t="shared" si="2"/>
        <v>3.871252694610779</v>
      </c>
      <c r="F48" s="5">
        <v>0.019061874050758307</v>
      </c>
      <c r="G48" s="5">
        <f t="shared" si="1"/>
        <v>1.0190618740507582</v>
      </c>
      <c r="H48" s="5">
        <f t="shared" si="3"/>
        <v>2.2549802737324054</v>
      </c>
    </row>
    <row r="49" spans="1:8" ht="12.75">
      <c r="A49" s="12" t="s">
        <v>91</v>
      </c>
      <c r="B49" s="5">
        <v>0.0336433517628483</v>
      </c>
      <c r="C49" s="5">
        <f t="shared" si="0"/>
        <v>1.0336433517628483</v>
      </c>
      <c r="D49" s="5">
        <f t="shared" si="2"/>
        <v>4.001494610778443</v>
      </c>
      <c r="F49" s="5">
        <v>0.057843920772404196</v>
      </c>
      <c r="G49" s="5">
        <f t="shared" si="1"/>
        <v>1.0578439207724042</v>
      </c>
      <c r="H49" s="5">
        <f t="shared" si="3"/>
        <v>2.385417174029517</v>
      </c>
    </row>
    <row r="50" spans="1:8" ht="12.75">
      <c r="A50" s="12" t="s">
        <v>92</v>
      </c>
      <c r="B50" s="5">
        <v>0.023569636255674545</v>
      </c>
      <c r="C50" s="5">
        <f t="shared" si="0"/>
        <v>1.0235696362556745</v>
      </c>
      <c r="D50" s="5">
        <f t="shared" si="2"/>
        <v>4.095808383233533</v>
      </c>
      <c r="F50" s="5">
        <v>-0.05090352220520671</v>
      </c>
      <c r="G50" s="5">
        <f t="shared" si="1"/>
        <v>0.9490964777947933</v>
      </c>
      <c r="H50" s="5">
        <f t="shared" si="3"/>
        <v>2.263991037942624</v>
      </c>
    </row>
    <row r="51" spans="1:8" ht="12.75">
      <c r="A51" s="12" t="s">
        <v>93</v>
      </c>
      <c r="B51" s="5">
        <v>-0.09210526315789473</v>
      </c>
      <c r="C51" s="5">
        <f t="shared" si="0"/>
        <v>0.9078947368421053</v>
      </c>
      <c r="D51" s="5">
        <f t="shared" si="2"/>
        <v>3.718562874251497</v>
      </c>
      <c r="F51" s="5">
        <v>-0.0201081422199274</v>
      </c>
      <c r="G51" s="5">
        <f t="shared" si="1"/>
        <v>0.9798918577800726</v>
      </c>
      <c r="H51" s="5">
        <f t="shared" si="3"/>
        <v>2.2184663841670327</v>
      </c>
    </row>
    <row r="52" spans="1:8" ht="12.75">
      <c r="A52" s="12" t="s">
        <v>94</v>
      </c>
      <c r="B52" s="5">
        <v>0.15700354267310784</v>
      </c>
      <c r="C52" s="5">
        <f t="shared" si="0"/>
        <v>1.1570035426731078</v>
      </c>
      <c r="D52" s="5">
        <f t="shared" si="2"/>
        <v>4.302390419161676</v>
      </c>
      <c r="F52" s="5">
        <v>0.0967198957860686</v>
      </c>
      <c r="G52" s="5">
        <f t="shared" si="1"/>
        <v>1.0967198957860687</v>
      </c>
      <c r="H52" s="5">
        <f t="shared" si="3"/>
        <v>2.433036221648565</v>
      </c>
    </row>
    <row r="53" spans="1:8" ht="12.75">
      <c r="A53" s="12" t="s">
        <v>95</v>
      </c>
      <c r="B53" s="5">
        <v>-0.01461268154508728</v>
      </c>
      <c r="C53" s="5">
        <f t="shared" si="0"/>
        <v>0.9853873184549127</v>
      </c>
      <c r="D53" s="5">
        <f t="shared" si="2"/>
        <v>4.239520958083832</v>
      </c>
      <c r="F53" s="5">
        <v>-0.030795820042973925</v>
      </c>
      <c r="G53" s="5">
        <f t="shared" si="1"/>
        <v>0.9692041799570261</v>
      </c>
      <c r="H53" s="5">
        <f t="shared" si="3"/>
        <v>2.3581088760086386</v>
      </c>
    </row>
    <row r="54" spans="1:8" ht="12.75">
      <c r="A54" s="12" t="s">
        <v>96</v>
      </c>
      <c r="B54" s="5">
        <v>0.05402485875706213</v>
      </c>
      <c r="C54" s="5">
        <f t="shared" si="0"/>
        <v>1.0540248587570622</v>
      </c>
      <c r="D54" s="5">
        <f t="shared" si="2"/>
        <v>4.468560479041916</v>
      </c>
      <c r="F54" s="5">
        <v>-0.021914997624670484</v>
      </c>
      <c r="G54" s="5">
        <f t="shared" si="1"/>
        <v>0.9780850023753295</v>
      </c>
      <c r="H54" s="5">
        <f t="shared" si="3"/>
        <v>2.3064309255921946</v>
      </c>
    </row>
    <row r="55" spans="1:8" ht="12.75">
      <c r="A55" s="12" t="s">
        <v>97</v>
      </c>
      <c r="B55" s="5">
        <v>-0.031155259580708635</v>
      </c>
      <c r="C55" s="5">
        <f t="shared" si="0"/>
        <v>0.9688447404192914</v>
      </c>
      <c r="D55" s="5">
        <f t="shared" si="2"/>
        <v>4.329341317365269</v>
      </c>
      <c r="F55" s="5">
        <v>0.023933549204561453</v>
      </c>
      <c r="G55" s="5">
        <f t="shared" si="1"/>
        <v>1.0239335492045614</v>
      </c>
      <c r="H55" s="5">
        <f t="shared" si="3"/>
        <v>2.3616320036367773</v>
      </c>
    </row>
    <row r="56" spans="1:8" ht="12.75">
      <c r="A56" s="12" t="s">
        <v>98</v>
      </c>
      <c r="B56" s="5">
        <v>0.17012448132780084</v>
      </c>
      <c r="C56" s="5">
        <f t="shared" si="0"/>
        <v>1.170124481327801</v>
      </c>
      <c r="D56" s="5">
        <f t="shared" si="2"/>
        <v>5.065868263473053</v>
      </c>
      <c r="F56" s="5">
        <v>-0.01634126220266739</v>
      </c>
      <c r="G56" s="5">
        <f t="shared" si="1"/>
        <v>0.9836587377973326</v>
      </c>
      <c r="H56" s="5">
        <f t="shared" si="3"/>
        <v>2.3230399558391377</v>
      </c>
    </row>
    <row r="57" spans="1:8" ht="12.75">
      <c r="A57" s="12" t="s">
        <v>99</v>
      </c>
      <c r="B57" s="5">
        <v>0.10431394799054372</v>
      </c>
      <c r="C57" s="5">
        <f t="shared" si="0"/>
        <v>1.1043139479905437</v>
      </c>
      <c r="D57" s="5">
        <f t="shared" si="2"/>
        <v>5.594308982035927</v>
      </c>
      <c r="F57" s="5">
        <v>0.06069903482594029</v>
      </c>
      <c r="G57" s="5">
        <f t="shared" si="1"/>
        <v>1.0606990348259402</v>
      </c>
      <c r="H57" s="5">
        <f t="shared" si="3"/>
        <v>2.464046239020668</v>
      </c>
    </row>
    <row r="58" spans="1:8" ht="12.75">
      <c r="A58" s="12" t="s">
        <v>100</v>
      </c>
      <c r="B58" s="5">
        <v>-0.07412323216408119</v>
      </c>
      <c r="C58" s="5">
        <f t="shared" si="0"/>
        <v>0.9258767678359188</v>
      </c>
      <c r="D58" s="5">
        <f t="shared" si="2"/>
        <v>5.179640718562873</v>
      </c>
      <c r="F58" s="5">
        <v>-0.05348294765695013</v>
      </c>
      <c r="G58" s="5">
        <f t="shared" si="1"/>
        <v>0.9465170523430498</v>
      </c>
      <c r="H58" s="5">
        <f t="shared" si="3"/>
        <v>2.3322617829948205</v>
      </c>
    </row>
    <row r="59" spans="1:8" ht="12.75">
      <c r="A59" s="12" t="s">
        <v>101</v>
      </c>
      <c r="B59" s="5">
        <v>-0.026589595375722544</v>
      </c>
      <c r="C59" s="5">
        <f t="shared" si="0"/>
        <v>0.9734104046242774</v>
      </c>
      <c r="D59" s="5">
        <f t="shared" si="2"/>
        <v>5.041916167664669</v>
      </c>
      <c r="F59" s="5">
        <v>-0.004949495652658109</v>
      </c>
      <c r="G59" s="5">
        <f t="shared" si="1"/>
        <v>0.9950505043473419</v>
      </c>
      <c r="H59" s="5">
        <f t="shared" si="3"/>
        <v>2.320718263439027</v>
      </c>
    </row>
    <row r="60" spans="1:8" ht="12.75">
      <c r="A60" s="12" t="s">
        <v>102</v>
      </c>
      <c r="B60" s="5">
        <v>-0.05344418052256532</v>
      </c>
      <c r="C60" s="5">
        <f t="shared" si="0"/>
        <v>0.9465558194774347</v>
      </c>
      <c r="D60" s="5">
        <f t="shared" si="2"/>
        <v>4.772455089820358</v>
      </c>
      <c r="F60" s="5">
        <v>-0.08006856023506369</v>
      </c>
      <c r="G60" s="5">
        <f t="shared" si="1"/>
        <v>0.9199314397649363</v>
      </c>
      <c r="H60" s="5">
        <f t="shared" si="3"/>
        <v>2.1349016933742466</v>
      </c>
    </row>
    <row r="61" spans="1:8" ht="12.75">
      <c r="A61" s="12" t="s">
        <v>103</v>
      </c>
      <c r="B61" s="5">
        <v>0.025094102885821833</v>
      </c>
      <c r="C61" s="5">
        <f t="shared" si="0"/>
        <v>1.0250941028858218</v>
      </c>
      <c r="D61" s="5">
        <f t="shared" si="2"/>
        <v>4.892215568862274</v>
      </c>
      <c r="F61" s="5">
        <v>0.00021293585307424062</v>
      </c>
      <c r="G61" s="5">
        <f t="shared" si="1"/>
        <v>1.0002129358530742</v>
      </c>
      <c r="H61" s="5">
        <f t="shared" si="3"/>
        <v>2.1353562904875547</v>
      </c>
    </row>
    <row r="62" spans="1:8" ht="12.75">
      <c r="A62" s="1"/>
      <c r="D62" s="5">
        <f>D61^(1/60)</f>
        <v>1.0268139488570445</v>
      </c>
      <c r="F62" s="5"/>
      <c r="G62" s="5"/>
      <c r="H62" s="5">
        <f>H61^(1/60)</f>
        <v>1.0127241638534557</v>
      </c>
    </row>
    <row r="63" spans="1:8" ht="12.75">
      <c r="A63" t="s">
        <v>5</v>
      </c>
      <c r="B63" s="7">
        <f>STDEV(B2:B61)</f>
        <v>0.10129366113039352</v>
      </c>
      <c r="C63" s="11" t="s">
        <v>8</v>
      </c>
      <c r="D63" s="7">
        <f>D62-1</f>
        <v>0.026813948857044467</v>
      </c>
      <c r="E63" s="7"/>
      <c r="F63" s="7">
        <f>STDEV(F2:F61)</f>
        <v>0.04634012807604379</v>
      </c>
      <c r="G63" s="7"/>
      <c r="H63" s="7">
        <f>H62-1</f>
        <v>0.01272416385345565</v>
      </c>
    </row>
    <row r="64" spans="3:8" ht="12.75">
      <c r="C64" s="9" t="s">
        <v>9</v>
      </c>
      <c r="D64" s="7">
        <f>(1+D63)^12-1</f>
        <v>0.3737291600311976</v>
      </c>
      <c r="E64" s="7"/>
      <c r="F64" s="7"/>
      <c r="G64" s="7"/>
      <c r="H64" s="7">
        <f>(1+H63)^12-1</f>
        <v>0.163842118066319</v>
      </c>
    </row>
    <row r="65" spans="1:7" ht="12.75">
      <c r="A65" t="s">
        <v>1</v>
      </c>
      <c r="B65" s="7">
        <f>B63*SQRT(12)</f>
        <v>0.3508915351250126</v>
      </c>
      <c r="C65" s="11"/>
      <c r="D65" s="6">
        <f>F65/B65</f>
        <v>0.4574830009983642</v>
      </c>
      <c r="E65" s="6"/>
      <c r="F65" s="7">
        <f>F63*SQRT(12)</f>
        <v>0.16052691251391368</v>
      </c>
      <c r="G65" s="7"/>
    </row>
    <row r="66" spans="3:5" ht="12.75">
      <c r="C66" s="9" t="s">
        <v>6</v>
      </c>
      <c r="D66" s="7">
        <f>D64*D65+(1-D65)*J1</f>
        <v>0.19810058764175198</v>
      </c>
      <c r="E66" s="7"/>
    </row>
    <row r="67" spans="1:5" ht="12.75">
      <c r="A67" t="s">
        <v>2</v>
      </c>
      <c r="B67" s="5">
        <f>CORREL(B2:B61,$F$2:$F$61)</f>
        <v>0.6879982138714982</v>
      </c>
      <c r="C67" s="9" t="s">
        <v>7</v>
      </c>
      <c r="D67" s="7">
        <f>D66-H64</f>
        <v>0.03425846957543299</v>
      </c>
      <c r="E67" s="7"/>
    </row>
    <row r="68" spans="2:4" ht="12.75">
      <c r="B68" s="5"/>
      <c r="C68" s="9" t="s">
        <v>11</v>
      </c>
      <c r="D68">
        <f>(D64-J1)/B65</f>
        <v>0.9225903951084549</v>
      </c>
    </row>
    <row r="69" spans="1:4" ht="12.75">
      <c r="A69" t="s">
        <v>3</v>
      </c>
      <c r="B69" s="5">
        <f>(B67*B65*$F$65)/$F$65^2</f>
        <v>1.5038771109966513</v>
      </c>
      <c r="C69" s="9" t="s">
        <v>12</v>
      </c>
      <c r="D69">
        <f>(D64-J1)/B69</f>
        <v>0.21526304088547196</v>
      </c>
    </row>
    <row r="70" spans="3:4" ht="12.75">
      <c r="C70" s="9" t="s">
        <v>13</v>
      </c>
      <c r="D70" s="7">
        <f>D64-(J1+B69*(H64-J1))</f>
        <v>0.1525246044038821</v>
      </c>
    </row>
    <row r="71" spans="2:7" ht="12.75">
      <c r="B71" s="7"/>
      <c r="C71" s="11" t="s">
        <v>41</v>
      </c>
      <c r="D71" s="6">
        <f>D70/Regression!C86</f>
        <v>0.604021091328784</v>
      </c>
      <c r="E71" s="7"/>
      <c r="F71" s="7"/>
      <c r="G71" s="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55">
      <selection activeCell="C86" sqref="C86"/>
    </sheetView>
  </sheetViews>
  <sheetFormatPr defaultColWidth="9.140625" defaultRowHeight="12.75"/>
  <cols>
    <col min="1" max="1" width="18.7109375" style="0" bestFit="1" customWidth="1"/>
    <col min="2" max="2" width="12.57421875" style="0" bestFit="1" customWidth="1"/>
    <col min="3" max="3" width="13.7109375" style="0" bestFit="1" customWidth="1"/>
    <col min="4" max="4" width="12.00390625" style="0" bestFit="1" customWidth="1"/>
    <col min="5" max="5" width="12.421875" style="0" bestFit="1" customWidth="1"/>
    <col min="6" max="6" width="13.57421875" style="0" bestFit="1" customWidth="1"/>
    <col min="7" max="7" width="12.00390625" style="0" bestFit="1" customWidth="1"/>
    <col min="8" max="8" width="12.57421875" style="0" bestFit="1" customWidth="1"/>
    <col min="9" max="9" width="12.28125" style="0" bestFit="1" customWidth="1"/>
  </cols>
  <sheetData>
    <row r="1" ht="12.75">
      <c r="A1" t="s">
        <v>14</v>
      </c>
    </row>
    <row r="2" ht="13.5" thickBot="1"/>
    <row r="3" spans="1:2" ht="12.75">
      <c r="A3" s="10" t="s">
        <v>15</v>
      </c>
      <c r="B3" s="10"/>
    </row>
    <row r="4" spans="1:2" ht="12.75">
      <c r="A4" s="2" t="s">
        <v>16</v>
      </c>
      <c r="B4" s="2">
        <v>0.6879982138714983</v>
      </c>
    </row>
    <row r="5" spans="1:2" ht="12.75">
      <c r="A5" s="2" t="s">
        <v>17</v>
      </c>
      <c r="B5" s="2">
        <v>0.47334154229037195</v>
      </c>
    </row>
    <row r="6" spans="1:2" ht="12.75">
      <c r="A6" s="2" t="s">
        <v>18</v>
      </c>
      <c r="B6" s="2">
        <v>0.46426122405399906</v>
      </c>
    </row>
    <row r="7" spans="1:2" ht="12.75">
      <c r="A7" s="2" t="s">
        <v>19</v>
      </c>
      <c r="B7" s="2">
        <v>0.07414106308970607</v>
      </c>
    </row>
    <row r="8" spans="1:2" ht="13.5" thickBot="1">
      <c r="A8" s="3" t="s">
        <v>20</v>
      </c>
      <c r="B8" s="3">
        <v>60</v>
      </c>
    </row>
    <row r="10" ht="13.5" thickBot="1">
      <c r="A10" t="s">
        <v>21</v>
      </c>
    </row>
    <row r="11" spans="1:6" ht="12.75">
      <c r="A11" s="4"/>
      <c r="B11" s="4" t="s">
        <v>26</v>
      </c>
      <c r="C11" s="4" t="s">
        <v>27</v>
      </c>
      <c r="D11" s="4" t="s">
        <v>28</v>
      </c>
      <c r="E11" s="4" t="s">
        <v>29</v>
      </c>
      <c r="F11" s="4" t="s">
        <v>30</v>
      </c>
    </row>
    <row r="12" spans="1:6" ht="12.75">
      <c r="A12" s="2" t="s">
        <v>22</v>
      </c>
      <c r="B12" s="2">
        <v>1</v>
      </c>
      <c r="C12" s="2">
        <v>0.28654390163457766</v>
      </c>
      <c r="D12" s="2">
        <v>0.28654390163457766</v>
      </c>
      <c r="E12" s="2">
        <v>52.12829880722844</v>
      </c>
      <c r="F12" s="2">
        <v>1.2513756424317554E-09</v>
      </c>
    </row>
    <row r="13" spans="1:6" ht="12.75">
      <c r="A13" s="2" t="s">
        <v>23</v>
      </c>
      <c r="B13" s="2">
        <v>58</v>
      </c>
      <c r="C13" s="2">
        <v>0.318820039692163</v>
      </c>
      <c r="D13" s="2">
        <v>0.0054968972360717756</v>
      </c>
      <c r="E13" s="2"/>
      <c r="F13" s="2"/>
    </row>
    <row r="14" spans="1:6" ht="13.5" thickBot="1">
      <c r="A14" s="3" t="s">
        <v>24</v>
      </c>
      <c r="B14" s="3">
        <v>59</v>
      </c>
      <c r="C14" s="3">
        <v>0.6053639413267407</v>
      </c>
      <c r="D14" s="3"/>
      <c r="E14" s="3"/>
      <c r="F14" s="3"/>
    </row>
    <row r="15" ht="13.5" thickBot="1"/>
    <row r="16" spans="1:9" ht="12.75">
      <c r="A16" s="4"/>
      <c r="B16" s="4" t="s">
        <v>31</v>
      </c>
      <c r="C16" s="4" t="s">
        <v>19</v>
      </c>
      <c r="D16" s="4" t="s">
        <v>32</v>
      </c>
      <c r="E16" s="4" t="s">
        <v>33</v>
      </c>
      <c r="F16" s="4" t="s">
        <v>34</v>
      </c>
      <c r="G16" s="4" t="s">
        <v>35</v>
      </c>
      <c r="H16" s="4" t="s">
        <v>36</v>
      </c>
      <c r="I16" s="4" t="s">
        <v>37</v>
      </c>
    </row>
    <row r="17" spans="1:9" ht="12.75">
      <c r="A17" s="2" t="s">
        <v>25</v>
      </c>
      <c r="B17" s="2">
        <v>0.011285613794742067</v>
      </c>
      <c r="C17" s="2">
        <v>0.009993399480475763</v>
      </c>
      <c r="D17" s="2">
        <v>1.12930678061964</v>
      </c>
      <c r="E17" s="2">
        <v>0.26341757831906654</v>
      </c>
      <c r="F17" s="2">
        <v>-0.008718348510062866</v>
      </c>
      <c r="G17" s="2">
        <v>0.031289576099547</v>
      </c>
      <c r="H17" s="2">
        <v>-0.008718348510062866</v>
      </c>
      <c r="I17" s="2">
        <v>0.031289576099547</v>
      </c>
    </row>
    <row r="18" spans="1:9" ht="13.5" thickBot="1">
      <c r="A18" s="3" t="s">
        <v>42</v>
      </c>
      <c r="B18" s="3">
        <v>1.503877110996652</v>
      </c>
      <c r="C18" s="3">
        <v>0.20829343084183907</v>
      </c>
      <c r="D18" s="3">
        <v>7.219992992186935</v>
      </c>
      <c r="E18" s="3">
        <v>1.2513756424317554E-09</v>
      </c>
      <c r="F18" s="3">
        <v>1.0869325120101743</v>
      </c>
      <c r="G18" s="3">
        <v>1.9208217099831297</v>
      </c>
      <c r="H18" s="3">
        <v>1.0869325120101743</v>
      </c>
      <c r="I18" s="3">
        <v>1.9208217099831297</v>
      </c>
    </row>
    <row r="22" ht="12.75">
      <c r="A22" t="s">
        <v>38</v>
      </c>
    </row>
    <row r="23" ht="13.5" thickBot="1"/>
    <row r="24" spans="1:3" ht="12.75">
      <c r="A24" s="4" t="s">
        <v>39</v>
      </c>
      <c r="B24" s="4" t="s">
        <v>43</v>
      </c>
      <c r="C24" s="4" t="s">
        <v>40</v>
      </c>
    </row>
    <row r="25" spans="1:3" ht="12.75">
      <c r="A25" s="2">
        <v>1</v>
      </c>
      <c r="B25" s="2">
        <v>0.06033808917331234</v>
      </c>
      <c r="C25" s="2">
        <v>-0.010441083185288441</v>
      </c>
    </row>
    <row r="26" spans="1:3" ht="12.75">
      <c r="A26" s="2">
        <v>2</v>
      </c>
      <c r="B26" s="2">
        <v>0.02171311302353234</v>
      </c>
      <c r="C26" s="2">
        <v>-0.004602794817241216</v>
      </c>
    </row>
    <row r="27" spans="1:3" ht="12.75">
      <c r="A27" s="2">
        <v>3</v>
      </c>
      <c r="B27" s="2">
        <v>0.02319114125715498</v>
      </c>
      <c r="C27" s="2">
        <v>-0.03627230187371005</v>
      </c>
    </row>
    <row r="28" spans="1:3" ht="12.75">
      <c r="A28" s="2">
        <v>4</v>
      </c>
      <c r="B28" s="2">
        <v>0.03148486174569623</v>
      </c>
      <c r="C28" s="2">
        <v>-0.0996666799275144</v>
      </c>
    </row>
    <row r="29" spans="1:3" ht="12.75">
      <c r="A29" s="2">
        <v>5</v>
      </c>
      <c r="B29" s="2">
        <v>0.045654299013263275</v>
      </c>
      <c r="C29" s="2">
        <v>-0.033459177062043766</v>
      </c>
    </row>
    <row r="30" spans="1:3" ht="12.75">
      <c r="A30" s="2">
        <v>6</v>
      </c>
      <c r="B30" s="2">
        <v>0.014679406294749436</v>
      </c>
      <c r="C30" s="2">
        <v>0.08472300334380477</v>
      </c>
    </row>
    <row r="31" spans="1:3" ht="12.75">
      <c r="A31" s="2">
        <v>7</v>
      </c>
      <c r="B31" s="2">
        <v>-0.057513798348134346</v>
      </c>
      <c r="C31" s="2">
        <v>-0.016462863671977343</v>
      </c>
    </row>
    <row r="32" spans="1:3" ht="12.75">
      <c r="A32" s="2">
        <v>8</v>
      </c>
      <c r="B32" s="2">
        <v>0.03957951240619552</v>
      </c>
      <c r="C32" s="2">
        <v>-0.012947559743473638</v>
      </c>
    </row>
    <row r="33" spans="1:3" ht="12.75">
      <c r="A33" s="2">
        <v>9</v>
      </c>
      <c r="B33" s="2">
        <v>0.09280069393802913</v>
      </c>
      <c r="C33" s="2">
        <v>0.03975431445386303</v>
      </c>
    </row>
    <row r="34" spans="1:3" ht="12.75">
      <c r="A34" s="2">
        <v>10</v>
      </c>
      <c r="B34" s="2">
        <v>0.050538309546826</v>
      </c>
      <c r="C34" s="2">
        <v>0.053791886199518</v>
      </c>
    </row>
    <row r="35" spans="1:3" ht="12.75">
      <c r="A35" s="2">
        <v>11</v>
      </c>
      <c r="B35" s="2">
        <v>0.1216343320077339</v>
      </c>
      <c r="C35" s="2">
        <v>-0.015643548597595647</v>
      </c>
    </row>
    <row r="36" spans="1:3" ht="12.75">
      <c r="A36" s="2">
        <v>12</v>
      </c>
      <c r="B36" s="2">
        <v>-0.021055829452497708</v>
      </c>
      <c r="C36" s="2">
        <v>0.029389162785831043</v>
      </c>
    </row>
    <row r="37" spans="1:3" ht="12.75">
      <c r="A37" s="2">
        <v>13</v>
      </c>
      <c r="B37" s="2">
        <v>0.10349893882304871</v>
      </c>
      <c r="C37" s="2">
        <v>0.05076882977199269</v>
      </c>
    </row>
    <row r="38" spans="1:3" ht="12.75">
      <c r="A38" s="2">
        <v>14</v>
      </c>
      <c r="B38" s="2">
        <v>0.02019991538378822</v>
      </c>
      <c r="C38" s="2">
        <v>0.0036683879447144824</v>
      </c>
    </row>
    <row r="39" spans="1:3" ht="12.75">
      <c r="A39" s="2">
        <v>15</v>
      </c>
      <c r="B39" s="2">
        <v>-0.0528005987954646</v>
      </c>
      <c r="C39" s="2">
        <v>-0.052094506099640295</v>
      </c>
    </row>
    <row r="40" spans="1:3" ht="12.75">
      <c r="A40" s="2">
        <v>16</v>
      </c>
      <c r="B40" s="2">
        <v>0.09912036370000411</v>
      </c>
      <c r="C40" s="2">
        <v>0.05712963629999589</v>
      </c>
    </row>
    <row r="41" spans="1:3" ht="12.75">
      <c r="A41" s="2">
        <v>17</v>
      </c>
      <c r="B41" s="2">
        <v>0.09937804845441556</v>
      </c>
      <c r="C41" s="2">
        <v>-0.1083888592652263</v>
      </c>
    </row>
    <row r="42" spans="1:3" ht="12.75">
      <c r="A42" s="2">
        <v>18</v>
      </c>
      <c r="B42" s="2">
        <v>0.07663303482475176</v>
      </c>
      <c r="C42" s="2">
        <v>0.06995814079556753</v>
      </c>
    </row>
    <row r="43" spans="1:3" ht="12.75">
      <c r="A43" s="2">
        <v>19</v>
      </c>
      <c r="B43" s="2">
        <v>0.12880733890900464</v>
      </c>
      <c r="C43" s="2">
        <v>0.011929455123572491</v>
      </c>
    </row>
    <row r="44" spans="1:3" ht="12.75">
      <c r="A44" s="2">
        <v>20</v>
      </c>
      <c r="B44" s="2">
        <v>-0.07513559185861614</v>
      </c>
      <c r="C44" s="2">
        <v>-0.04215355873856809</v>
      </c>
    </row>
    <row r="45" spans="1:3" ht="12.75">
      <c r="A45" s="2">
        <v>21</v>
      </c>
      <c r="B45" s="2">
        <v>0.0912219815187905</v>
      </c>
      <c r="C45" s="2">
        <v>-0.015437848895377193</v>
      </c>
    </row>
    <row r="46" spans="1:3" ht="12.75">
      <c r="A46" s="2">
        <v>22</v>
      </c>
      <c r="B46" s="2">
        <v>-0.04056455346852815</v>
      </c>
      <c r="C46" s="2">
        <v>0.06526724287777157</v>
      </c>
    </row>
    <row r="47" spans="1:3" ht="12.75">
      <c r="A47" s="2">
        <v>23</v>
      </c>
      <c r="B47" s="2">
        <v>0.07833871627057185</v>
      </c>
      <c r="C47" s="2">
        <v>0.011841412558183564</v>
      </c>
    </row>
    <row r="48" spans="1:3" ht="12.75">
      <c r="A48" s="2">
        <v>24</v>
      </c>
      <c r="B48" s="2">
        <v>0.034944053169118916</v>
      </c>
      <c r="C48" s="2">
        <v>0.024024005798940054</v>
      </c>
    </row>
    <row r="49" spans="1:3" ht="12.75">
      <c r="A49" s="2">
        <v>25</v>
      </c>
      <c r="B49" s="2">
        <v>0.026550176455951074</v>
      </c>
      <c r="C49" s="2">
        <v>-0.10659843631674</v>
      </c>
    </row>
    <row r="50" spans="1:3" ht="12.75">
      <c r="A50" s="2">
        <v>26</v>
      </c>
      <c r="B50" s="2">
        <v>0.11723264248596163</v>
      </c>
      <c r="C50" s="2">
        <v>0.0050899246213617355</v>
      </c>
    </row>
    <row r="51" spans="1:3" ht="12.75">
      <c r="A51" s="2">
        <v>27</v>
      </c>
      <c r="B51" s="2">
        <v>0.08639777895316036</v>
      </c>
      <c r="C51" s="2">
        <v>-0.00774609355990194</v>
      </c>
    </row>
    <row r="52" spans="1:3" ht="12.75">
      <c r="A52" s="2">
        <v>28</v>
      </c>
      <c r="B52" s="2">
        <v>0.024935508153686038</v>
      </c>
      <c r="C52" s="2">
        <v>-0.00514217482035265</v>
      </c>
    </row>
    <row r="53" spans="1:3" ht="12.75">
      <c r="A53" s="2">
        <v>29</v>
      </c>
      <c r="B53" s="2">
        <v>-0.017026639799285388</v>
      </c>
      <c r="C53" s="2">
        <v>0.018046454271498657</v>
      </c>
    </row>
    <row r="54" spans="1:3" ht="12.75">
      <c r="A54" s="2">
        <v>30</v>
      </c>
      <c r="B54" s="2">
        <v>0.07059585133629424</v>
      </c>
      <c r="C54" s="2">
        <v>-0.0807999329689473</v>
      </c>
    </row>
    <row r="55" spans="1:3" ht="12.75">
      <c r="A55" s="2">
        <v>31</v>
      </c>
      <c r="B55" s="2">
        <v>-0.0061825135881564686</v>
      </c>
      <c r="C55" s="2">
        <v>0.11546086410362039</v>
      </c>
    </row>
    <row r="56" spans="1:3" ht="12.75">
      <c r="A56" s="2">
        <v>32</v>
      </c>
      <c r="B56" s="2">
        <v>-0.20797472258058977</v>
      </c>
      <c r="C56" s="2">
        <v>-0.13217397630416858</v>
      </c>
    </row>
    <row r="57" spans="1:3" ht="12.75">
      <c r="A57" s="2">
        <v>33</v>
      </c>
      <c r="B57" s="2">
        <v>0.10512083425252877</v>
      </c>
      <c r="C57" s="2">
        <v>-0.26005041171731746</v>
      </c>
    </row>
    <row r="58" spans="1:3" ht="12.75">
      <c r="A58" s="2">
        <v>34</v>
      </c>
      <c r="B58" s="2">
        <v>0.13203821689990988</v>
      </c>
      <c r="C58" s="2">
        <v>0.12129511643342347</v>
      </c>
    </row>
    <row r="59" spans="1:3" ht="12.75">
      <c r="A59" s="2">
        <v>35</v>
      </c>
      <c r="B59" s="2">
        <v>0.10020390329963669</v>
      </c>
      <c r="C59" s="2">
        <v>-0.03105496712942392</v>
      </c>
    </row>
    <row r="60" spans="1:3" ht="12.75">
      <c r="A60" s="2">
        <v>36</v>
      </c>
      <c r="B60" s="2">
        <v>0.09606714957620201</v>
      </c>
      <c r="C60" s="2">
        <v>-0.10725918937719697</v>
      </c>
    </row>
    <row r="61" spans="1:3" ht="12.75">
      <c r="A61" s="2">
        <v>37</v>
      </c>
      <c r="B61" s="2">
        <v>0.07295873043307773</v>
      </c>
      <c r="C61" s="2">
        <v>0.055338872993129076</v>
      </c>
    </row>
    <row r="62" spans="1:3" ht="12.75">
      <c r="A62" s="2">
        <v>38</v>
      </c>
      <c r="B62" s="2">
        <v>-0.0372633245435968</v>
      </c>
      <c r="C62" s="2">
        <v>0.08520276345452468</v>
      </c>
    </row>
    <row r="63" spans="1:3" ht="12.75">
      <c r="A63" s="2">
        <v>39</v>
      </c>
      <c r="B63" s="2">
        <v>0.06962729687782906</v>
      </c>
      <c r="C63" s="2">
        <v>0.017606745675362426</v>
      </c>
    </row>
    <row r="64" spans="1:3" ht="12.75">
      <c r="A64" s="2">
        <v>40</v>
      </c>
      <c r="B64" s="2">
        <v>0.06834869967807801</v>
      </c>
      <c r="C64" s="2">
        <v>0.10386265061546406</v>
      </c>
    </row>
    <row r="65" spans="1:3" ht="12.75">
      <c r="A65" s="2">
        <v>41</v>
      </c>
      <c r="B65" s="2">
        <v>-0.026266823240435656</v>
      </c>
      <c r="C65" s="2">
        <v>-0.08892516340397169</v>
      </c>
    </row>
    <row r="66" spans="1:3" ht="12.75">
      <c r="A66" s="2">
        <v>42</v>
      </c>
      <c r="B66" s="2">
        <v>0.09315417740957407</v>
      </c>
      <c r="C66" s="2">
        <v>-0.01768247929636653</v>
      </c>
    </row>
    <row r="67" spans="1:3" ht="12.75">
      <c r="A67" s="2">
        <v>43</v>
      </c>
      <c r="B67" s="2">
        <v>-0.036907780376454126</v>
      </c>
      <c r="C67" s="2">
        <v>-0.024933623132317784</v>
      </c>
    </row>
    <row r="68" spans="1:3" ht="12.75">
      <c r="A68" s="2">
        <v>44</v>
      </c>
      <c r="B68" s="2">
        <v>0.001880156819320537</v>
      </c>
      <c r="C68" s="2">
        <v>-0.004686699834529177</v>
      </c>
    </row>
    <row r="69" spans="1:3" ht="12.75">
      <c r="A69" s="2">
        <v>45</v>
      </c>
      <c r="B69" s="2">
        <v>-0.03165269103828241</v>
      </c>
      <c r="C69" s="2">
        <v>0.021808145444624227</v>
      </c>
    </row>
    <row r="70" spans="1:3" ht="12.75">
      <c r="A70" s="2">
        <v>46</v>
      </c>
      <c r="B70" s="2">
        <v>0.10533728708344448</v>
      </c>
      <c r="C70" s="2">
        <v>0.12761725837110097</v>
      </c>
    </row>
    <row r="71" spans="1:3" ht="12.75">
      <c r="A71" s="2">
        <v>47</v>
      </c>
      <c r="B71" s="2">
        <v>0.03995232987237852</v>
      </c>
      <c r="C71" s="2">
        <v>-0.04686600114734016</v>
      </c>
    </row>
    <row r="72" spans="1:3" ht="12.75">
      <c r="A72" s="2">
        <v>48</v>
      </c>
      <c r="B72" s="2">
        <v>0.09827576225466451</v>
      </c>
      <c r="C72" s="2">
        <v>-0.06463241049181621</v>
      </c>
    </row>
    <row r="73" spans="1:3" ht="12.75">
      <c r="A73" s="2">
        <v>49</v>
      </c>
      <c r="B73" s="2">
        <v>-0.06526702811877813</v>
      </c>
      <c r="C73" s="2">
        <v>0.08883666437445267</v>
      </c>
    </row>
    <row r="74" spans="1:3" ht="12.75">
      <c r="A74" s="2">
        <v>50</v>
      </c>
      <c r="B74" s="2">
        <v>-0.01895456103447216</v>
      </c>
      <c r="C74" s="2">
        <v>-0.07315070212342258</v>
      </c>
    </row>
    <row r="75" spans="1:3" ht="12.75">
      <c r="A75" s="2">
        <v>51</v>
      </c>
      <c r="B75" s="2">
        <v>0.15674045124539218</v>
      </c>
      <c r="C75" s="2">
        <v>0.0002630914277156615</v>
      </c>
    </row>
    <row r="76" spans="1:3" ht="12.75">
      <c r="A76" s="2">
        <v>52</v>
      </c>
      <c r="B76" s="2">
        <v>-0.03502751508225835</v>
      </c>
      <c r="C76" s="2">
        <v>0.02041483353717107</v>
      </c>
    </row>
    <row r="77" spans="1:3" ht="12.75">
      <c r="A77" s="2">
        <v>53</v>
      </c>
      <c r="B77" s="2">
        <v>-0.02167184952054587</v>
      </c>
      <c r="C77" s="2">
        <v>0.075696708277608</v>
      </c>
    </row>
    <row r="78" spans="1:3" ht="12.75">
      <c r="A78" s="2">
        <v>54</v>
      </c>
      <c r="B78" s="2">
        <v>0.04727873062839416</v>
      </c>
      <c r="C78" s="2">
        <v>-0.0784339902091028</v>
      </c>
    </row>
    <row r="79" spans="1:3" ht="12.75">
      <c r="A79" s="2">
        <v>55</v>
      </c>
      <c r="B79" s="2">
        <v>-0.01328963639664415</v>
      </c>
      <c r="C79" s="2">
        <v>0.183414117724445</v>
      </c>
    </row>
    <row r="80" spans="1:3" ht="12.75">
      <c r="A80" s="2">
        <v>56</v>
      </c>
      <c r="B80" s="2">
        <v>0.10256950292906232</v>
      </c>
      <c r="C80" s="2">
        <v>0.0017444450614814005</v>
      </c>
    </row>
    <row r="81" spans="1:3" ht="12.75">
      <c r="A81" s="2">
        <v>57</v>
      </c>
      <c r="B81" s="2">
        <v>-0.06914616701517726</v>
      </c>
      <c r="C81" s="2">
        <v>-0.004977065148903934</v>
      </c>
    </row>
    <row r="82" spans="1:3" ht="12.75">
      <c r="A82" s="2">
        <v>58</v>
      </c>
      <c r="B82" s="2">
        <v>0.003842180571732102</v>
      </c>
      <c r="C82" s="2">
        <v>-0.030431775947454647</v>
      </c>
    </row>
    <row r="83" spans="1:3" ht="12.75">
      <c r="A83" s="2">
        <v>59</v>
      </c>
      <c r="B83" s="2">
        <v>-0.10912766125322693</v>
      </c>
      <c r="C83" s="2">
        <v>0.05568348073066161</v>
      </c>
    </row>
    <row r="84" spans="1:3" ht="13.5" thickBot="1">
      <c r="A84" s="3">
        <v>60</v>
      </c>
      <c r="B84" s="3">
        <v>0.011605843150290963</v>
      </c>
      <c r="C84" s="3">
        <v>0.01348825973553087</v>
      </c>
    </row>
    <row r="85" ht="12.75">
      <c r="C85">
        <f>STDEVP(C25:C84)</f>
        <v>0.07289490605112757</v>
      </c>
    </row>
    <row r="86" ht="12.75">
      <c r="C86">
        <f>C85*SQRT(12)</f>
        <v>0.2525153617870259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J</dc:creator>
  <cp:keywords/>
  <dc:description/>
  <cp:lastModifiedBy>wreese</cp:lastModifiedBy>
  <cp:lastPrinted>2001-06-25T16:25:54Z</cp:lastPrinted>
  <dcterms:created xsi:type="dcterms:W3CDTF">2001-01-22T23:14:37Z</dcterms:created>
  <dcterms:modified xsi:type="dcterms:W3CDTF">2011-05-11T18:51:29Z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1469370535</vt:i4>
  </property>
  <property fmtid="{D5CDD505-2E9C-101B-9397-08002B2CF9AE}" pid="3" name="_EmailSubject">
    <vt:lpwstr>EXCEL STUFF</vt:lpwstr>
  </property>
  <property fmtid="{D5CDD505-2E9C-101B-9397-08002B2CF9AE}" pid="4" name="_AuthorEmail">
    <vt:lpwstr>Rick.Johnson@mail.biz.colostate.edu</vt:lpwstr>
  </property>
  <property fmtid="{D5CDD505-2E9C-101B-9397-08002B2CF9AE}" pid="5" name="_AuthorEmailDisplayName">
    <vt:lpwstr>Johnson,Rick</vt:lpwstr>
  </property>
  <property fmtid="{D5CDD505-2E9C-101B-9397-08002B2CF9AE}" pid="6" name="_ReviewingToolsShownOnce">
    <vt:lpwstr/>
  </property>
</Properties>
</file>